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7f2af49ddfc5cf5/Documentos/LLEE/Kaussal/Cursos_Kaussal/Marketing_Kaussal/YouTube/S4_AGO-2022/"/>
    </mc:Choice>
  </mc:AlternateContent>
  <xr:revisionPtr revIDLastSave="403" documentId="8_{D4BD372A-F81F-4AEA-BE56-C965102611AA}" xr6:coauthVersionLast="47" xr6:coauthVersionMax="47" xr10:uidLastSave="{9CDDFFA0-3C75-40CE-89D3-F2A5307C1566}"/>
  <bookViews>
    <workbookView xWindow="-120" yWindow="-120" windowWidth="20730" windowHeight="11160" activeTab="1" xr2:uid="{E1B0A404-67D7-41E2-8CE3-69B885272C8D}"/>
  </bookViews>
  <sheets>
    <sheet name="POTENCIAS" sheetId="1" r:id="rId1"/>
    <sheet name="CORRIEN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" i="2" l="1"/>
  <c r="I13" i="2"/>
  <c r="I11" i="2"/>
  <c r="F11" i="2"/>
  <c r="F12" i="2"/>
  <c r="F13" i="2"/>
  <c r="D12" i="2"/>
  <c r="D13" i="2"/>
  <c r="D11" i="2"/>
  <c r="C12" i="2"/>
  <c r="C13" i="2"/>
  <c r="C11" i="2"/>
  <c r="F7" i="2"/>
  <c r="F13" i="1"/>
  <c r="D11" i="1"/>
  <c r="F11" i="1" s="1"/>
  <c r="E7" i="2"/>
  <c r="D7" i="2"/>
  <c r="E6" i="2"/>
  <c r="E5" i="2"/>
  <c r="D6" i="2"/>
  <c r="D5" i="2"/>
  <c r="F5" i="1"/>
  <c r="F6" i="1" s="1"/>
  <c r="C5" i="2" s="1"/>
  <c r="F5" i="2" s="1"/>
  <c r="H5" i="2" s="1"/>
  <c r="D12" i="1"/>
  <c r="F12" i="1" s="1"/>
  <c r="F8" i="1"/>
  <c r="C6" i="2" s="1"/>
  <c r="F6" i="2" l="1"/>
  <c r="H6" i="2" s="1"/>
  <c r="F9" i="1"/>
  <c r="C7" i="2"/>
  <c r="H7" i="2" s="1"/>
  <c r="D5" i="1"/>
</calcChain>
</file>

<file path=xl/sharedStrings.xml><?xml version="1.0" encoding="utf-8"?>
<sst xmlns="http://schemas.openxmlformats.org/spreadsheetml/2006/main" count="51" uniqueCount="35">
  <si>
    <t>SUMATORIA DE CARGAS ELÉCTRICAS</t>
  </si>
  <si>
    <t>EQUIPO</t>
  </si>
  <si>
    <t>VOLTAJE</t>
  </si>
  <si>
    <t>VOLTAJE (VOLTIOS)</t>
  </si>
  <si>
    <t>FASES</t>
  </si>
  <si>
    <t>CORRIENTE (AMPERIOS)</t>
  </si>
  <si>
    <t>CANTIDAD</t>
  </si>
  <si>
    <t>CALENTADOR COCINA</t>
  </si>
  <si>
    <t>LUCES DE LOS SALONES 1 - 3</t>
  </si>
  <si>
    <t>POTENCIA (HP)</t>
  </si>
  <si>
    <t>RLA (AMP)</t>
  </si>
  <si>
    <t>FLA (AMP)</t>
  </si>
  <si>
    <t>FP</t>
  </si>
  <si>
    <t>CÁLCULO DE LAS CORRIENTES TOTALES</t>
  </si>
  <si>
    <t>CARGAS</t>
  </si>
  <si>
    <t>CALENTADORES</t>
  </si>
  <si>
    <t>POTENCIA TOTAL</t>
  </si>
  <si>
    <t>CABLEADO SLECCIONADO</t>
  </si>
  <si>
    <t>AIRE ACONDICIONADO</t>
  </si>
  <si>
    <t>LUCES SALONES 1-3</t>
  </si>
  <si>
    <t>RAMAL</t>
  </si>
  <si>
    <t>CARGA CONTINUA (SÍ=1, NO=2)</t>
  </si>
  <si>
    <t>MOTOR DEL COMPRESOR</t>
  </si>
  <si>
    <t>POTENCIA REAL
(WATTS)</t>
  </si>
  <si>
    <t>POTENCIA APAR.
 (VOLT-AMPERIOS)</t>
  </si>
  <si>
    <t>MOTOR DEL ABANICO</t>
  </si>
  <si>
    <t>CORRIENTE NETA</t>
  </si>
  <si>
    <t>CORRIENTE CON MARGEN 25%</t>
  </si>
  <si>
    <t>TIPO DE CIRCUITO</t>
  </si>
  <si>
    <t>FACTOR AJUSTE</t>
  </si>
  <si>
    <t>FACTOR CORRECCIÓN</t>
  </si>
  <si>
    <t>AMPACIDAD REQUERIDA</t>
  </si>
  <si>
    <t>#8AWG</t>
  </si>
  <si>
    <t>#12AWG</t>
  </si>
  <si>
    <t>#10AWG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</si>
</sst>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#,##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0" fontId="0" fillId="2" borderId="0" xfId="0" applyFill="1" applyAlignment="1">
      <alignment horizontal="center"/>
    </xf>
    <xf numFmtId="2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  <xf numFmtId="165" fontId="0" fillId="2" borderId="0" xfId="0" applyNumberFormat="1" applyFill="1" applyAlignment="1">
      <alignment horizontal="center"/>
    </xf>
    <xf numFmtId="165" fontId="0" fillId="3" borderId="0" xfId="0" applyNumberFormat="1" applyFill="1" applyAlignment="1">
      <alignment horizontal="center"/>
    </xf>
    <xf numFmtId="3" fontId="0" fillId="3" borderId="0" xfId="0" applyNumberFormat="1" applyFill="1" applyAlignment="1">
      <alignment horizontal="center"/>
    </xf>
    <xf numFmtId="2" fontId="0" fillId="3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66" fontId="0" fillId="0" borderId="0" xfId="0" applyNumberFormat="1" applyFill="1" applyAlignment="1">
      <alignment horizontal="center"/>
    </xf>
    <xf numFmtId="0" fontId="0" fillId="2" borderId="0" xfId="0" applyFill="1" applyAlignment="1">
      <alignment horizontal="left"/>
    </xf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8A510-0566-4522-A085-3B213B40209B}">
  <dimension ref="A2:K13"/>
  <sheetViews>
    <sheetView zoomScaleNormal="100" workbookViewId="0">
      <selection activeCell="H17" sqref="H17"/>
    </sheetView>
  </sheetViews>
  <sheetFormatPr baseColWidth="10" defaultRowHeight="15" x14ac:dyDescent="0.25"/>
  <cols>
    <col min="1" max="1" width="39.85546875" style="1" customWidth="1"/>
    <col min="2" max="2" width="16.28515625" style="1" customWidth="1"/>
    <col min="3" max="3" width="14.28515625" style="1" customWidth="1"/>
    <col min="4" max="4" width="13.5703125" style="1" customWidth="1"/>
    <col min="5" max="5" width="12.140625" style="1" customWidth="1"/>
    <col min="6" max="6" width="18.85546875" style="1" customWidth="1"/>
    <col min="7" max="7" width="15.7109375" style="1" customWidth="1"/>
    <col min="8" max="8" width="11.42578125" style="1"/>
    <col min="9" max="9" width="9.140625" style="1" customWidth="1"/>
    <col min="10" max="10" width="9.42578125" style="1" customWidth="1"/>
    <col min="11" max="16384" width="11.42578125" style="1"/>
  </cols>
  <sheetData>
    <row r="2" spans="1:11" ht="15.75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4" spans="1:11" s="2" customFormat="1" ht="30" x14ac:dyDescent="0.25">
      <c r="A4" s="2" t="s">
        <v>1</v>
      </c>
      <c r="B4" s="2" t="s">
        <v>6</v>
      </c>
      <c r="C4" s="2" t="s">
        <v>3</v>
      </c>
      <c r="D4" s="2" t="s">
        <v>5</v>
      </c>
      <c r="E4" s="2" t="s">
        <v>4</v>
      </c>
      <c r="F4" s="2" t="s">
        <v>24</v>
      </c>
      <c r="G4" s="2" t="s">
        <v>23</v>
      </c>
      <c r="H4" s="2" t="s">
        <v>9</v>
      </c>
      <c r="I4" s="2" t="s">
        <v>10</v>
      </c>
      <c r="J4" s="2" t="s">
        <v>11</v>
      </c>
      <c r="K4" s="2" t="s">
        <v>12</v>
      </c>
    </row>
    <row r="5" spans="1:11" x14ac:dyDescent="0.25">
      <c r="A5" s="7" t="s">
        <v>7</v>
      </c>
      <c r="B5" s="1">
        <v>1</v>
      </c>
      <c r="C5" s="9">
        <v>240</v>
      </c>
      <c r="D5" s="13">
        <f>F5/(C5)</f>
        <v>35.416666666666664</v>
      </c>
      <c r="E5" s="9">
        <v>1</v>
      </c>
      <c r="F5" s="14">
        <f>G5/K5</f>
        <v>8500</v>
      </c>
      <c r="G5" s="6">
        <v>8500</v>
      </c>
      <c r="K5" s="12">
        <v>1</v>
      </c>
    </row>
    <row r="6" spans="1:11" x14ac:dyDescent="0.25">
      <c r="A6" s="7"/>
      <c r="C6" s="9"/>
      <c r="D6" s="8"/>
      <c r="E6" s="9"/>
      <c r="F6" s="5">
        <f>SUM(F5:F5)</f>
        <v>8500</v>
      </c>
      <c r="K6" s="3"/>
    </row>
    <row r="7" spans="1:11" x14ac:dyDescent="0.25">
      <c r="A7" s="7"/>
      <c r="C7" s="9"/>
      <c r="E7" s="9"/>
      <c r="K7" s="3"/>
    </row>
    <row r="8" spans="1:11" x14ac:dyDescent="0.25">
      <c r="A8" s="7" t="s">
        <v>8</v>
      </c>
      <c r="B8" s="1">
        <v>60</v>
      </c>
      <c r="C8" s="9">
        <v>120</v>
      </c>
      <c r="D8" s="9">
        <v>0.17</v>
      </c>
      <c r="E8" s="9">
        <v>1</v>
      </c>
      <c r="F8" s="14">
        <f t="shared" ref="F8" si="0">B8*C8*D8</f>
        <v>1224</v>
      </c>
      <c r="K8" s="3"/>
    </row>
    <row r="9" spans="1:11" x14ac:dyDescent="0.25">
      <c r="A9" s="7"/>
      <c r="C9" s="9"/>
      <c r="E9" s="9"/>
      <c r="F9" s="5">
        <f>SUM(F8:F8)</f>
        <v>1224</v>
      </c>
      <c r="K9" s="3"/>
    </row>
    <row r="10" spans="1:11" x14ac:dyDescent="0.25">
      <c r="A10" s="7"/>
      <c r="C10" s="9"/>
      <c r="E10" s="9"/>
      <c r="K10" s="3"/>
    </row>
    <row r="11" spans="1:11" x14ac:dyDescent="0.25">
      <c r="A11" s="7" t="s">
        <v>22</v>
      </c>
      <c r="B11" s="1">
        <v>1</v>
      </c>
      <c r="C11" s="9">
        <v>208</v>
      </c>
      <c r="D11" s="15">
        <f>I11+J11</f>
        <v>16.7</v>
      </c>
      <c r="E11" s="9">
        <v>0</v>
      </c>
      <c r="F11" s="14">
        <f t="shared" ref="F11" si="1">B11*C11*D11</f>
        <v>3473.6</v>
      </c>
      <c r="G11" s="18"/>
      <c r="I11" s="9">
        <v>16.7</v>
      </c>
      <c r="K11" s="16"/>
    </row>
    <row r="12" spans="1:11" x14ac:dyDescent="0.25">
      <c r="A12" s="7" t="s">
        <v>25</v>
      </c>
      <c r="B12" s="1">
        <v>1</v>
      </c>
      <c r="C12" s="9">
        <v>208</v>
      </c>
      <c r="D12" s="15">
        <f>I12+J12</f>
        <v>0.64</v>
      </c>
      <c r="E12" s="9">
        <v>1</v>
      </c>
      <c r="F12" s="14">
        <f t="shared" ref="F12" si="2">B12*C12*D12</f>
        <v>133.12</v>
      </c>
      <c r="G12" s="18"/>
      <c r="H12" s="11">
        <v>0.125</v>
      </c>
      <c r="I12" s="16"/>
      <c r="J12" s="10">
        <v>0.64</v>
      </c>
      <c r="K12" s="17"/>
    </row>
    <row r="13" spans="1:11" x14ac:dyDescent="0.25">
      <c r="F13" s="5">
        <f>SUM(F11:F12)</f>
        <v>3606.72</v>
      </c>
    </row>
  </sheetData>
  <mergeCells count="1">
    <mergeCell ref="A2:K2"/>
  </mergeCells>
  <phoneticPr fontId="3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5ADBB-910C-4EC4-B7F3-71D1DF3AF492}">
  <dimension ref="A2:J13"/>
  <sheetViews>
    <sheetView tabSelected="1" workbookViewId="0">
      <selection activeCell="J15" sqref="J15"/>
    </sheetView>
  </sheetViews>
  <sheetFormatPr baseColWidth="10" defaultRowHeight="15" x14ac:dyDescent="0.25"/>
  <cols>
    <col min="1" max="1" width="23.85546875" customWidth="1"/>
    <col min="2" max="2" width="14.85546875" customWidth="1"/>
    <col min="3" max="3" width="16.140625" bestFit="1" customWidth="1"/>
    <col min="4" max="4" width="12" customWidth="1"/>
    <col min="5" max="5" width="10.28515625" customWidth="1"/>
    <col min="6" max="6" width="13.28515625" customWidth="1"/>
    <col min="7" max="7" width="18.42578125" customWidth="1"/>
    <col min="8" max="9" width="17.140625" customWidth="1"/>
    <col min="10" max="10" width="60.28515625" customWidth="1"/>
  </cols>
  <sheetData>
    <row r="2" spans="1:10" x14ac:dyDescent="0.25">
      <c r="A2" t="s">
        <v>13</v>
      </c>
    </row>
    <row r="4" spans="1:10" s="2" customFormat="1" ht="30" x14ac:dyDescent="0.25">
      <c r="A4" s="2" t="s">
        <v>14</v>
      </c>
      <c r="B4" s="2" t="s">
        <v>28</v>
      </c>
      <c r="C4" s="2" t="s">
        <v>16</v>
      </c>
      <c r="D4" s="2" t="s">
        <v>2</v>
      </c>
      <c r="E4" s="2" t="s">
        <v>4</v>
      </c>
      <c r="F4" s="2" t="s">
        <v>26</v>
      </c>
      <c r="G4" s="2" t="s">
        <v>21</v>
      </c>
      <c r="H4" s="2" t="s">
        <v>27</v>
      </c>
      <c r="J4" s="2" t="s">
        <v>17</v>
      </c>
    </row>
    <row r="5" spans="1:10" x14ac:dyDescent="0.25">
      <c r="A5" t="s">
        <v>15</v>
      </c>
      <c r="B5" s="1" t="s">
        <v>20</v>
      </c>
      <c r="C5" s="4">
        <f>POTENCIAS!F6</f>
        <v>8500</v>
      </c>
      <c r="D5" s="1">
        <f>POTENCIAS!C5</f>
        <v>240</v>
      </c>
      <c r="E5" s="1">
        <f>POTENCIAS!E5</f>
        <v>1</v>
      </c>
      <c r="F5" s="3">
        <f>IF(E5=1, C5/D5, C5/(1.73*D5))</f>
        <v>35.416666666666664</v>
      </c>
      <c r="G5" s="1">
        <v>2</v>
      </c>
      <c r="H5" s="3">
        <f>IF(G5=1, F5*125%, F5*100%)</f>
        <v>35.416666666666664</v>
      </c>
      <c r="I5" s="3"/>
      <c r="J5" s="19"/>
    </row>
    <row r="6" spans="1:10" x14ac:dyDescent="0.25">
      <c r="A6" t="s">
        <v>19</v>
      </c>
      <c r="B6" s="1" t="s">
        <v>20</v>
      </c>
      <c r="C6" s="4">
        <f>POTENCIAS!F8</f>
        <v>1224</v>
      </c>
      <c r="D6" s="1">
        <f>POTENCIAS!C8</f>
        <v>120</v>
      </c>
      <c r="E6" s="1">
        <f>POTENCIAS!E8</f>
        <v>1</v>
      </c>
      <c r="F6" s="3">
        <f t="shared" ref="F6" si="0">IF(E6=1, C6/D6, C6/(1.73*D6))</f>
        <v>10.199999999999999</v>
      </c>
      <c r="G6" s="1">
        <v>1</v>
      </c>
      <c r="H6" s="3">
        <f t="shared" ref="H6:H7" si="1">IF(G6=1, F6*125%, F6*100%)</f>
        <v>12.75</v>
      </c>
      <c r="I6" s="3"/>
      <c r="J6" s="19" t="s">
        <v>33</v>
      </c>
    </row>
    <row r="7" spans="1:10" x14ac:dyDescent="0.25">
      <c r="A7" t="s">
        <v>18</v>
      </c>
      <c r="B7" s="1" t="s">
        <v>20</v>
      </c>
      <c r="C7" s="4">
        <f>POTENCIAS!F13</f>
        <v>3606.72</v>
      </c>
      <c r="D7" s="1">
        <f>POTENCIAS!C12</f>
        <v>208</v>
      </c>
      <c r="E7" s="1">
        <f>POTENCIAS!E12</f>
        <v>1</v>
      </c>
      <c r="F7" s="3">
        <f>IF(E7=1, C7/D7, C7/(1.73*D7))</f>
        <v>17.34</v>
      </c>
      <c r="G7" s="1">
        <v>1</v>
      </c>
      <c r="H7" s="3">
        <f t="shared" si="1"/>
        <v>21.675000000000001</v>
      </c>
      <c r="I7" s="3"/>
      <c r="J7" s="19" t="s">
        <v>34</v>
      </c>
    </row>
    <row r="10" spans="1:10" s="2" customFormat="1" ht="30" x14ac:dyDescent="0.25">
      <c r="A10" s="2" t="s">
        <v>14</v>
      </c>
      <c r="B10" s="2" t="s">
        <v>28</v>
      </c>
      <c r="C10" s="2" t="s">
        <v>16</v>
      </c>
      <c r="D10" s="2" t="s">
        <v>2</v>
      </c>
      <c r="E10" s="2" t="s">
        <v>4</v>
      </c>
      <c r="F10" s="2" t="s">
        <v>26</v>
      </c>
      <c r="G10" s="2" t="s">
        <v>29</v>
      </c>
      <c r="H10" s="2" t="s">
        <v>30</v>
      </c>
      <c r="I10" s="2" t="s">
        <v>31</v>
      </c>
      <c r="J10" s="2" t="s">
        <v>17</v>
      </c>
    </row>
    <row r="11" spans="1:10" x14ac:dyDescent="0.25">
      <c r="A11" t="s">
        <v>15</v>
      </c>
      <c r="B11" s="1" t="s">
        <v>20</v>
      </c>
      <c r="C11" s="4">
        <f>C5</f>
        <v>8500</v>
      </c>
      <c r="D11" s="1">
        <f>D5</f>
        <v>240</v>
      </c>
      <c r="E11" s="1">
        <v>1</v>
      </c>
      <c r="F11" s="3">
        <f>IF(E11=1, C11/D11, C11/(1.73*D11))</f>
        <v>35.416666666666664</v>
      </c>
      <c r="G11" s="3">
        <v>1</v>
      </c>
      <c r="H11" s="20">
        <v>0.91</v>
      </c>
      <c r="I11" s="3">
        <f>IF(G11&gt;0,F11/(G11*H11), 0)</f>
        <v>38.919413919413913</v>
      </c>
      <c r="J11" s="19" t="s">
        <v>32</v>
      </c>
    </row>
    <row r="12" spans="1:10" x14ac:dyDescent="0.25">
      <c r="A12" t="s">
        <v>19</v>
      </c>
      <c r="B12" s="1" t="s">
        <v>20</v>
      </c>
      <c r="C12" s="4">
        <f t="shared" ref="C12:D13" si="2">C6</f>
        <v>1224</v>
      </c>
      <c r="D12" s="1">
        <f t="shared" si="2"/>
        <v>120</v>
      </c>
      <c r="E12" s="1">
        <v>1</v>
      </c>
      <c r="F12" s="3">
        <f t="shared" ref="F12:F13" si="3">IF(E12=1, C12/D12, C12/(1.73*D12))</f>
        <v>10.199999999999999</v>
      </c>
      <c r="G12" s="3">
        <v>1</v>
      </c>
      <c r="H12" s="20">
        <v>1</v>
      </c>
      <c r="I12" s="3">
        <f t="shared" ref="I12:I13" si="4">IF(G12&gt;0,F12/(G12*H12), 0)</f>
        <v>10.199999999999999</v>
      </c>
      <c r="J12" s="19"/>
    </row>
    <row r="13" spans="1:10" x14ac:dyDescent="0.25">
      <c r="A13" t="s">
        <v>18</v>
      </c>
      <c r="B13" s="1" t="s">
        <v>20</v>
      </c>
      <c r="C13" s="4">
        <f t="shared" si="2"/>
        <v>3606.72</v>
      </c>
      <c r="D13" s="1">
        <f t="shared" si="2"/>
        <v>208</v>
      </c>
      <c r="E13" s="1">
        <v>1</v>
      </c>
      <c r="F13" s="3">
        <f t="shared" si="3"/>
        <v>17.34</v>
      </c>
      <c r="G13" s="3">
        <v>1</v>
      </c>
      <c r="H13" s="20">
        <v>0.91</v>
      </c>
      <c r="I13" s="3">
        <f t="shared" si="4"/>
        <v>19.054945054945055</v>
      </c>
      <c r="J13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POTENCIAS</vt:lpstr>
      <vt:lpstr>CORRIENTES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DATALECTRIC SA</dc:creator>
  <cp:lastModifiedBy>Yanaris Solis</cp:lastModifiedBy>
  <dcterms:created xsi:type="dcterms:W3CDTF">2022-07-26T14:21:23Z</dcterms:created>
  <dcterms:modified xsi:type="dcterms:W3CDTF">2022-08-04T03:07:23Z</dcterms:modified>
</cp:coreProperties>
</file>